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ertfordshirescouts.sharepoint.com/sites/HPA/Shared Documents/HPA_2022/Application_Pack/Team_Lists/"/>
    </mc:Choice>
  </mc:AlternateContent>
  <xr:revisionPtr revIDLastSave="0" documentId="8_{2DADC5CE-B596-4B65-8A6B-F71980F6BEE0}" xr6:coauthVersionLast="47" xr6:coauthVersionMax="47" xr10:uidLastSave="{00000000-0000-0000-0000-000000000000}"/>
  <workbookProtection workbookAlgorithmName="SHA-512" workbookHashValue="S5ENrFaM+bAKFQ3pU3xEn4Lwl1tk7vLIKXv5RdNlg6C03pxRvJCIpEFTGJkz1080ZiizYVa3/Ap0ca4cco1Wlg==" workbookSaltValue="789/yinUgtiYo9RO9wmJ7w==" workbookSpinCount="100000" lockStructure="1"/>
  <bookViews>
    <workbookView xWindow="1665" yWindow="1545" windowWidth="25245" windowHeight="13050" xr2:uid="{00000000-000D-0000-FFFF-FFFF00000000}"/>
  </bookViews>
  <sheets>
    <sheet name="Team" sheetId="1" r:id="rId1"/>
    <sheet name="Data" sheetId="2" r:id="rId2"/>
  </sheets>
  <definedNames>
    <definedName name="comp_date">Data!$B$23</definedName>
    <definedName name="comp_type">Data!$B$26:$B$29</definedName>
    <definedName name="Diet">Data!$B$64:$B$67</definedName>
    <definedName name="District">Data!$B$39:$B$57</definedName>
    <definedName name="LW_Catering">Data!$B$60:$B$61</definedName>
    <definedName name="_xlnm.Print_Area" localSheetId="1">Data!$A$1:$H$31</definedName>
    <definedName name="_xlnm.Print_Area" localSheetId="0">Team!$A$1:$K$30</definedName>
    <definedName name="Transport">Data!$B$71:$B$73</definedName>
    <definedName name="Vegetarian">Data!$B$64:$B$67</definedName>
    <definedName name="YN">Data!$B$34:$B$35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8" i="1" l="1"/>
  <c r="M21" i="1"/>
  <c r="M20" i="1"/>
  <c r="M8" i="1" l="1"/>
  <c r="G16" i="2"/>
  <c r="C12" i="2"/>
  <c r="C11" i="2"/>
  <c r="C9" i="2"/>
  <c r="C10" i="2"/>
  <c r="C8" i="2"/>
  <c r="C7" i="2"/>
  <c r="C6" i="2"/>
  <c r="C5" i="2"/>
  <c r="C4" i="2"/>
  <c r="C3" i="2"/>
  <c r="C2" i="2"/>
  <c r="M25" i="1"/>
  <c r="L11" i="2" l="1"/>
  <c r="L10" i="2"/>
  <c r="L9" i="2"/>
  <c r="F16" i="2"/>
  <c r="M16" i="1" l="1"/>
  <c r="D2" i="1"/>
  <c r="D23" i="2"/>
  <c r="B16" i="2" l="1"/>
  <c r="E16" i="2"/>
  <c r="D16" i="2"/>
  <c r="C16" i="2"/>
  <c r="A16" i="2"/>
  <c r="M12" i="2" l="1"/>
  <c r="O12" i="2"/>
  <c r="N12" i="2"/>
  <c r="Q12" i="2" l="1"/>
  <c r="Q11" i="2"/>
  <c r="Q10" i="2"/>
  <c r="Q9" i="2"/>
  <c r="Q8" i="2"/>
  <c r="Q7" i="2"/>
  <c r="Q6" i="2"/>
  <c r="Q5" i="2"/>
  <c r="Q4" i="2"/>
  <c r="Q3" i="2"/>
  <c r="Q2" i="2"/>
  <c r="C23" i="2" l="1"/>
  <c r="M15" i="1" s="1"/>
  <c r="M14" i="1" l="1"/>
  <c r="M12" i="1"/>
  <c r="M11" i="1"/>
  <c r="M10" i="1"/>
  <c r="M13" i="1"/>
  <c r="K11" i="2"/>
  <c r="J11" i="2"/>
  <c r="I11" i="2"/>
  <c r="H11" i="2"/>
  <c r="G11" i="2"/>
  <c r="F11" i="2"/>
  <c r="E11" i="2"/>
  <c r="D11" i="2"/>
  <c r="B11" i="2"/>
  <c r="K10" i="2"/>
  <c r="J10" i="2"/>
  <c r="I10" i="2"/>
  <c r="H10" i="2"/>
  <c r="G10" i="2"/>
  <c r="F10" i="2"/>
  <c r="E10" i="2"/>
  <c r="D10" i="2"/>
  <c r="F9" i="2"/>
  <c r="E9" i="2"/>
  <c r="D9" i="2"/>
  <c r="K9" i="2"/>
  <c r="J9" i="2"/>
  <c r="I9" i="2"/>
  <c r="H9" i="2"/>
  <c r="G9" i="2"/>
  <c r="G8" i="2"/>
  <c r="F8" i="2"/>
  <c r="E8" i="2"/>
  <c r="D8" i="2"/>
  <c r="G7" i="2"/>
  <c r="F7" i="2"/>
  <c r="E7" i="2"/>
  <c r="D7" i="2"/>
  <c r="G6" i="2"/>
  <c r="F6" i="2"/>
  <c r="E6" i="2"/>
  <c r="D6" i="2"/>
  <c r="G5" i="2"/>
  <c r="F5" i="2"/>
  <c r="E5" i="2"/>
  <c r="D5" i="2"/>
  <c r="G4" i="2"/>
  <c r="F4" i="2"/>
  <c r="E4" i="2"/>
  <c r="D4" i="2"/>
  <c r="G3" i="2"/>
  <c r="F3" i="2"/>
  <c r="E3" i="2"/>
  <c r="D3" i="2"/>
  <c r="G2" i="2"/>
  <c r="F2" i="2"/>
  <c r="E2" i="2"/>
  <c r="D2" i="2"/>
  <c r="A11" i="2" l="1"/>
  <c r="B12" i="2"/>
  <c r="A12" i="2" s="1"/>
  <c r="B10" i="2" l="1"/>
  <c r="A10" i="2" s="1"/>
  <c r="B2" i="2"/>
  <c r="A2" i="2" s="1"/>
  <c r="B9" i="2" l="1"/>
  <c r="A9" i="2" s="1"/>
  <c r="B8" i="2"/>
  <c r="A8" i="2" s="1"/>
  <c r="B7" i="2"/>
  <c r="A7" i="2" s="1"/>
  <c r="B6" i="2"/>
  <c r="A6" i="2" s="1"/>
  <c r="B5" i="2"/>
  <c r="A5" i="2" s="1"/>
  <c r="B4" i="2"/>
  <c r="A4" i="2" s="1"/>
  <c r="B3" i="2"/>
  <c r="A3" i="2" s="1"/>
</calcChain>
</file>

<file path=xl/sharedStrings.xml><?xml version="1.0" encoding="utf-8"?>
<sst xmlns="http://schemas.openxmlformats.org/spreadsheetml/2006/main" count="127" uniqueCount="108">
  <si>
    <r>
      <t xml:space="preserve">(1) </t>
    </r>
    <r>
      <rPr>
        <b/>
        <sz val="10"/>
        <color theme="1"/>
        <rFont val="Arial"/>
        <family val="2"/>
      </rPr>
      <t>Please complete form electronically and email to the Registrar by:</t>
    </r>
  </si>
  <si>
    <t>Unit Name:</t>
  </si>
  <si>
    <t>District:</t>
  </si>
  <si>
    <t>Harpenden And Wheathampstead</t>
  </si>
  <si>
    <t>Competition Entered:</t>
  </si>
  <si>
    <t>Explorer Training</t>
  </si>
  <si>
    <t>Team Letter:</t>
  </si>
  <si>
    <t xml:space="preserve">If any errors are shown below, </t>
  </si>
  <si>
    <t>Forename</t>
  </si>
  <si>
    <t>Surname</t>
  </si>
  <si>
    <t>D.o.B     dd/mm/yyyy</t>
  </si>
  <si>
    <t>House Number/Name</t>
  </si>
  <si>
    <t>Post Code</t>
  </si>
  <si>
    <r>
      <t>Non Herts Travel</t>
    </r>
    <r>
      <rPr>
        <b/>
        <sz val="8"/>
        <color theme="1"/>
        <rFont val="Arial"/>
        <family val="2"/>
      </rPr>
      <t xml:space="preserve"> (See Note 2)</t>
    </r>
  </si>
  <si>
    <t>DBS Number</t>
  </si>
  <si>
    <t>TSA Membership Number</t>
  </si>
  <si>
    <r>
      <t>Driving Kit Vehicle</t>
    </r>
    <r>
      <rPr>
        <b/>
        <sz val="8"/>
        <color theme="1"/>
        <rFont val="Arial"/>
        <family val="2"/>
      </rPr>
      <t xml:space="preserve">  (y/n)</t>
    </r>
  </si>
  <si>
    <r>
      <t>HPA Catering Package</t>
    </r>
    <r>
      <rPr>
        <b/>
        <sz val="8"/>
        <color theme="1"/>
        <rFont val="Arial"/>
        <family val="2"/>
      </rPr>
      <t xml:space="preserve"> (y/n)</t>
    </r>
  </si>
  <si>
    <r>
      <t xml:space="preserve">Dietary Requirements </t>
    </r>
    <r>
      <rPr>
        <b/>
        <sz val="8"/>
        <color theme="1"/>
        <rFont val="Arial"/>
        <family val="2"/>
      </rPr>
      <t>(Only required if taking HPA Catering Package)  (select from list)</t>
    </r>
  </si>
  <si>
    <t>No</t>
  </si>
  <si>
    <t>Yes (LW)</t>
  </si>
  <si>
    <t>Dairy Free</t>
  </si>
  <si>
    <t>(See General Information document for details on: DBS requirement, Kit Vehicles and Catering Package)</t>
  </si>
  <si>
    <t>Yes</t>
  </si>
  <si>
    <t>None</t>
  </si>
  <si>
    <t>(Remember to ask if anyone</t>
  </si>
  <si>
    <t>Home Contact</t>
  </si>
  <si>
    <t>has any requirements)</t>
  </si>
  <si>
    <t>Home Phone No</t>
  </si>
  <si>
    <t>Mobile Phone No</t>
  </si>
  <si>
    <t>Email Address</t>
  </si>
  <si>
    <t>PEOPLE_KEY</t>
  </si>
  <si>
    <t>DOB</t>
  </si>
  <si>
    <t>House Number</t>
  </si>
  <si>
    <t>Post_Code</t>
  </si>
  <si>
    <t>Hub</t>
  </si>
  <si>
    <t>DBS</t>
  </si>
  <si>
    <t>Membership</t>
  </si>
  <si>
    <t>Driving Kit</t>
  </si>
  <si>
    <t>Catering</t>
  </si>
  <si>
    <t>Diet</t>
  </si>
  <si>
    <t>HC_Tel</t>
  </si>
  <si>
    <t>HC_Mobile</t>
  </si>
  <si>
    <t>HC_Email</t>
  </si>
  <si>
    <t>Status</t>
  </si>
  <si>
    <t>Team_No</t>
  </si>
  <si>
    <t>Comp</t>
  </si>
  <si>
    <t>LW</t>
  </si>
  <si>
    <t>Supp</t>
  </si>
  <si>
    <t>HC</t>
  </si>
  <si>
    <t>Team</t>
  </si>
  <si>
    <t>Team Name</t>
  </si>
  <si>
    <t>District</t>
  </si>
  <si>
    <t>Team_Type</t>
  </si>
  <si>
    <t>Visitor</t>
  </si>
  <si>
    <t>Receipt</t>
  </si>
  <si>
    <t>knight</t>
  </si>
  <si>
    <t>Closing Date</t>
  </si>
  <si>
    <t>Comp Date</t>
  </si>
  <si>
    <t>comp_date</t>
  </si>
  <si>
    <t>DOB_13.5</t>
  </si>
  <si>
    <t>DOB_18</t>
  </si>
  <si>
    <t>Competitions</t>
  </si>
  <si>
    <t>comp_type</t>
  </si>
  <si>
    <t>Visitor ("Y" or " ")</t>
  </si>
  <si>
    <t>Explorer</t>
  </si>
  <si>
    <t xml:space="preserve"> </t>
  </si>
  <si>
    <t>y</t>
  </si>
  <si>
    <t>Visitor Training</t>
  </si>
  <si>
    <t>Yes/No</t>
  </si>
  <si>
    <t>YN</t>
  </si>
  <si>
    <t xml:space="preserve">Bishops Stortford </t>
  </si>
  <si>
    <t>East Herts</t>
  </si>
  <si>
    <t>Elstree &amp; Borehamwood</t>
  </si>
  <si>
    <t>Hemel Hempstead</t>
  </si>
  <si>
    <t>Hertford</t>
  </si>
  <si>
    <t>Hitchin And District</t>
  </si>
  <si>
    <t>Letchworth And Baldock</t>
  </si>
  <si>
    <t>Mid Herts</t>
  </si>
  <si>
    <t>Potters Bar And District</t>
  </si>
  <si>
    <t>Rickmansworth And Chorleywood</t>
  </si>
  <si>
    <t>Royston</t>
  </si>
  <si>
    <t>St Albans</t>
  </si>
  <si>
    <t>Stevenage</t>
  </si>
  <si>
    <t>Ware And District</t>
  </si>
  <si>
    <t>Watford North</t>
  </si>
  <si>
    <t>Watford South</t>
  </si>
  <si>
    <t>West Herts</t>
  </si>
  <si>
    <t>Other</t>
  </si>
  <si>
    <t>Catering Options - Leader Walking</t>
  </si>
  <si>
    <t>LW_Catering</t>
  </si>
  <si>
    <t>Dietary Requirements</t>
  </si>
  <si>
    <t>Vegetarian</t>
  </si>
  <si>
    <t>Vegan</t>
  </si>
  <si>
    <t>Non Herts Travel</t>
  </si>
  <si>
    <t>Central Pick Up</t>
  </si>
  <si>
    <t>Group's Own</t>
  </si>
  <si>
    <r>
      <rPr>
        <b/>
        <sz val="14"/>
        <color theme="1"/>
        <rFont val="Arial"/>
        <family val="2"/>
      </rPr>
      <t>Supporters</t>
    </r>
    <r>
      <rPr>
        <b/>
        <sz val="11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(If their details are already on another Team List please don't repeat them)</t>
    </r>
  </si>
  <si>
    <t>Team Members</t>
  </si>
  <si>
    <r>
      <rPr>
        <b/>
        <sz val="14"/>
        <color theme="1"/>
        <rFont val="Arial"/>
        <family val="2"/>
      </rPr>
      <t>Leader Walking</t>
    </r>
    <r>
      <rPr>
        <b/>
        <sz val="11"/>
        <color theme="1"/>
        <rFont val="Arial"/>
        <family val="2"/>
      </rPr>
      <t xml:space="preserve"> (Training Teams only)</t>
    </r>
  </si>
  <si>
    <t>T2_Name</t>
  </si>
  <si>
    <r>
      <t xml:space="preserve">(2) For anyone </t>
    </r>
    <r>
      <rPr>
        <u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travelling on a coach from Hertfordshire this </t>
    </r>
    <r>
      <rPr>
        <u/>
        <sz val="10"/>
        <color rgb="FF000000"/>
        <rFont val="Arial"/>
        <family val="2"/>
      </rPr>
      <t>must</t>
    </r>
    <r>
      <rPr>
        <sz val="10"/>
        <color indexed="8"/>
        <rFont val="Arial"/>
        <family val="2"/>
      </rPr>
      <t xml:space="preserve"> be indicated here. Refer to Section 4 in the General Information document.</t>
    </r>
  </si>
  <si>
    <t>T2 Sign-Off for the team:</t>
  </si>
  <si>
    <r>
      <t xml:space="preserve">(3) If you are pasting data into these cells please only paste the data and </t>
    </r>
    <r>
      <rPr>
        <u/>
        <sz val="10"/>
        <color theme="1"/>
        <rFont val="Arial"/>
        <family val="2"/>
      </rPr>
      <t>not</t>
    </r>
    <r>
      <rPr>
        <sz val="10"/>
        <color theme="1"/>
        <rFont val="Arial"/>
        <family val="2"/>
      </rPr>
      <t xml:space="preserve"> formulas or formatting.</t>
    </r>
  </si>
  <si>
    <r>
      <t xml:space="preserve">2022 </t>
    </r>
    <r>
      <rPr>
        <b/>
        <sz val="14"/>
        <color theme="1"/>
        <rFont val="Arial"/>
        <family val="2"/>
      </rPr>
      <t>EXPLORER COMPETITION</t>
    </r>
    <r>
      <rPr>
        <b/>
        <sz val="12"/>
        <color theme="1"/>
        <rFont val="Arial"/>
        <family val="2"/>
      </rPr>
      <t xml:space="preserve"> </t>
    </r>
    <r>
      <rPr>
        <b/>
        <sz val="14"/>
        <color theme="1"/>
        <rFont val="Arial"/>
        <family val="2"/>
      </rPr>
      <t>TEAM LIST</t>
    </r>
  </si>
  <si>
    <t>please resolve them before</t>
  </si>
  <si>
    <t>submitting this Team List</t>
  </si>
  <si>
    <t>2022v2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</si>
</sst>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\ mmm\ yyyy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36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u/>
      <sz val="11"/>
      <color theme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u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27">
    <xf numFmtId="0" fontId="0" fillId="0" borderId="0" xfId="0"/>
    <xf numFmtId="14" fontId="0" fillId="0" borderId="0" xfId="0" applyNumberFormat="1"/>
    <xf numFmtId="49" fontId="0" fillId="0" borderId="9" xfId="0" applyNumberFormat="1" applyBorder="1" applyAlignment="1">
      <alignment horizontal="left" vertical="center"/>
    </xf>
    <xf numFmtId="0" fontId="1" fillId="0" borderId="0" xfId="0" applyFont="1"/>
    <xf numFmtId="49" fontId="8" fillId="0" borderId="3" xfId="0" applyNumberFormat="1" applyFont="1" applyBorder="1" applyAlignment="1" applyProtection="1">
      <alignment vertical="top" wrapText="1"/>
      <protection locked="0"/>
    </xf>
    <xf numFmtId="49" fontId="5" fillId="0" borderId="1" xfId="0" applyNumberFormat="1" applyFont="1" applyBorder="1" applyAlignment="1" applyProtection="1">
      <alignment vertical="top"/>
      <protection locked="0"/>
    </xf>
    <xf numFmtId="49" fontId="5" fillId="0" borderId="4" xfId="0" applyNumberFormat="1" applyFont="1" applyBorder="1" applyAlignment="1" applyProtection="1">
      <alignment vertical="top" wrapText="1"/>
      <protection locked="0"/>
    </xf>
    <xf numFmtId="49" fontId="5" fillId="0" borderId="3" xfId="0" applyNumberFormat="1" applyFont="1" applyBorder="1" applyAlignment="1" applyProtection="1">
      <alignment vertical="top" wrapText="1"/>
      <protection locked="0"/>
    </xf>
    <xf numFmtId="164" fontId="5" fillId="0" borderId="4" xfId="0" applyNumberFormat="1" applyFont="1" applyBorder="1" applyAlignment="1" applyProtection="1">
      <alignment horizontal="justify" vertical="top" wrapText="1"/>
      <protection locked="0"/>
    </xf>
    <xf numFmtId="0" fontId="16" fillId="0" borderId="0" xfId="0" applyFont="1"/>
    <xf numFmtId="0" fontId="0" fillId="2" borderId="9" xfId="0" applyFill="1" applyBorder="1"/>
    <xf numFmtId="0" fontId="0" fillId="0" borderId="9" xfId="0" applyBorder="1"/>
    <xf numFmtId="49" fontId="0" fillId="0" borderId="9" xfId="0" applyNumberFormat="1" applyBorder="1"/>
    <xf numFmtId="14" fontId="0" fillId="0" borderId="9" xfId="0" applyNumberFormat="1" applyBorder="1" applyAlignment="1">
      <alignment horizontal="left" vertical="center"/>
    </xf>
    <xf numFmtId="164" fontId="5" fillId="0" borderId="1" xfId="0" applyNumberFormat="1" applyFont="1" applyBorder="1" applyAlignment="1" applyProtection="1">
      <alignment horizontal="justify" vertical="top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49" fontId="5" fillId="0" borderId="3" xfId="0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alignment horizontal="justify" vertical="center" wrapText="1"/>
      <protection locked="0"/>
    </xf>
    <xf numFmtId="49" fontId="5" fillId="0" borderId="3" xfId="0" applyNumberFormat="1" applyFont="1" applyBorder="1" applyAlignment="1" applyProtection="1">
      <alignment horizontal="justify" vertical="center" wrapText="1"/>
      <protection locked="0"/>
    </xf>
    <xf numFmtId="0" fontId="5" fillId="0" borderId="1" xfId="0" applyFont="1" applyBorder="1" applyAlignment="1" applyProtection="1">
      <alignment horizontal="justify" vertical="center" wrapText="1"/>
      <protection locked="0"/>
    </xf>
    <xf numFmtId="49" fontId="5" fillId="0" borderId="1" xfId="0" applyNumberFormat="1" applyFont="1" applyBorder="1" applyAlignment="1" applyProtection="1">
      <alignment horizontal="justify" vertical="center" wrapText="1"/>
      <protection locked="0"/>
    </xf>
    <xf numFmtId="49" fontId="5" fillId="0" borderId="0" xfId="0" applyNumberFormat="1" applyFont="1" applyAlignment="1">
      <alignment horizontal="center" vertical="top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49" fontId="5" fillId="0" borderId="3" xfId="0" applyNumberFormat="1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14" fontId="5" fillId="0" borderId="3" xfId="0" applyNumberFormat="1" applyFont="1" applyBorder="1" applyAlignment="1" applyProtection="1">
      <alignment horizontal="left" vertical="center"/>
      <protection locked="0"/>
    </xf>
    <xf numFmtId="49" fontId="5" fillId="0" borderId="4" xfId="0" applyNumberFormat="1" applyFont="1" applyBorder="1" applyAlignment="1" applyProtection="1">
      <alignment horizontal="justify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49" fontId="5" fillId="0" borderId="1" xfId="0" applyNumberFormat="1" applyFont="1" applyBorder="1" applyAlignment="1" applyProtection="1">
      <alignment wrapText="1"/>
      <protection locked="0"/>
    </xf>
    <xf numFmtId="49" fontId="5" fillId="0" borderId="4" xfId="0" applyNumberFormat="1" applyFont="1" applyBorder="1" applyAlignment="1" applyProtection="1">
      <alignment wrapText="1"/>
      <protection locked="0"/>
    </xf>
    <xf numFmtId="0" fontId="2" fillId="0" borderId="0" xfId="0" applyFont="1"/>
    <xf numFmtId="0" fontId="5" fillId="0" borderId="0" xfId="0" applyFont="1"/>
    <xf numFmtId="0" fontId="10" fillId="0" borderId="0" xfId="0" applyFont="1" applyAlignment="1">
      <alignment horizontal="justify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49" fontId="5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justify" vertical="top" wrapText="1"/>
    </xf>
    <xf numFmtId="164" fontId="5" fillId="0" borderId="0" xfId="0" applyNumberFormat="1" applyFont="1" applyAlignment="1">
      <alignment horizontal="justify" vertical="top" wrapText="1"/>
    </xf>
    <xf numFmtId="49" fontId="5" fillId="0" borderId="0" xfId="0" applyNumberFormat="1" applyFont="1" applyAlignment="1">
      <alignment horizontal="justify" vertical="top" wrapText="1"/>
    </xf>
    <xf numFmtId="49" fontId="5" fillId="0" borderId="0" xfId="0" applyNumberFormat="1" applyFont="1" applyAlignment="1">
      <alignment horizontal="left" vertical="center"/>
    </xf>
    <xf numFmtId="0" fontId="13" fillId="0" borderId="6" xfId="0" applyFont="1" applyBorder="1" applyAlignment="1">
      <alignment vertical="top" wrapText="1"/>
    </xf>
    <xf numFmtId="0" fontId="1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49" fontId="5" fillId="0" borderId="0" xfId="0" applyNumberFormat="1" applyFont="1" applyAlignment="1">
      <alignment vertical="top" wrapText="1"/>
    </xf>
    <xf numFmtId="49" fontId="8" fillId="0" borderId="0" xfId="0" applyNumberFormat="1" applyFont="1" applyAlignment="1">
      <alignment vertical="top" wrapText="1"/>
    </xf>
    <xf numFmtId="49" fontId="5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left" vertical="top"/>
    </xf>
    <xf numFmtId="0" fontId="14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14" fontId="5" fillId="0" borderId="1" xfId="0" applyNumberFormat="1" applyFont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49" fontId="0" fillId="0" borderId="0" xfId="0" applyNumberFormat="1"/>
    <xf numFmtId="0" fontId="7" fillId="0" borderId="13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horizontal="left" vertical="center"/>
    </xf>
    <xf numFmtId="49" fontId="0" fillId="0" borderId="14" xfId="0" applyNumberFormat="1" applyBorder="1"/>
    <xf numFmtId="0" fontId="1" fillId="0" borderId="9" xfId="0" applyFont="1" applyBorder="1"/>
    <xf numFmtId="0" fontId="1" fillId="0" borderId="14" xfId="0" applyFont="1" applyBorder="1"/>
    <xf numFmtId="0" fontId="1" fillId="2" borderId="9" xfId="0" applyFont="1" applyFill="1" applyBorder="1"/>
    <xf numFmtId="0" fontId="5" fillId="0" borderId="3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1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20" fillId="0" borderId="0" xfId="0" applyFont="1" applyAlignment="1">
      <alignment horizontal="left" vertical="center"/>
    </xf>
    <xf numFmtId="0" fontId="20" fillId="0" borderId="9" xfId="0" applyFont="1" applyBorder="1" applyAlignment="1">
      <alignment horizontal="left" vertical="center"/>
    </xf>
    <xf numFmtId="0" fontId="15" fillId="0" borderId="9" xfId="0" applyFont="1" applyBorder="1" applyAlignment="1">
      <alignment horizontal="left" vertical="center"/>
    </xf>
    <xf numFmtId="0" fontId="5" fillId="0" borderId="1" xfId="0" applyFont="1" applyBorder="1" applyAlignment="1" applyProtection="1">
      <alignment horizontal="left" vertical="center"/>
      <protection locked="0"/>
    </xf>
    <xf numFmtId="49" fontId="5" fillId="0" borderId="1" xfId="0" applyNumberFormat="1" applyFont="1" applyBorder="1" applyProtection="1">
      <protection locked="0"/>
    </xf>
    <xf numFmtId="0" fontId="22" fillId="0" borderId="0" xfId="0" applyFont="1"/>
    <xf numFmtId="0" fontId="2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49" fontId="5" fillId="0" borderId="0" xfId="0" applyNumberFormat="1" applyFont="1"/>
    <xf numFmtId="0" fontId="12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/>
    </xf>
    <xf numFmtId="0" fontId="23" fillId="0" borderId="0" xfId="0" applyFont="1" applyAlignment="1">
      <alignment vertical="center"/>
    </xf>
    <xf numFmtId="165" fontId="24" fillId="0" borderId="0" xfId="0" applyNumberFormat="1" applyFont="1"/>
    <xf numFmtId="49" fontId="5" fillId="0" borderId="3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top" wrapText="1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14" fontId="0" fillId="3" borderId="1" xfId="0" applyNumberFormat="1" applyFill="1" applyBorder="1"/>
    <xf numFmtId="0" fontId="1" fillId="0" borderId="15" xfId="0" applyFont="1" applyBorder="1"/>
    <xf numFmtId="14" fontId="0" fillId="4" borderId="0" xfId="0" applyNumberForma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left" vertical="top"/>
    </xf>
    <xf numFmtId="49" fontId="0" fillId="4" borderId="0" xfId="0" applyNumberFormat="1" applyFill="1"/>
    <xf numFmtId="0" fontId="0" fillId="4" borderId="14" xfId="0" applyFill="1" applyBorder="1"/>
    <xf numFmtId="0" fontId="0" fillId="4" borderId="16" xfId="0" applyFill="1" applyBorder="1"/>
    <xf numFmtId="0" fontId="0" fillId="4" borderId="17" xfId="0" applyFill="1" applyBorder="1"/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49" fontId="12" fillId="0" borderId="1" xfId="0" applyNumberFormat="1" applyFont="1" applyBorder="1" applyAlignment="1" applyProtection="1">
      <alignment horizontal="left" vertical="center"/>
      <protection locked="0"/>
    </xf>
    <xf numFmtId="0" fontId="25" fillId="0" borderId="1" xfId="1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8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 applyProtection="1">
      <alignment horizontal="left" vertical="center"/>
      <protection locked="0"/>
    </xf>
    <xf numFmtId="0" fontId="27" fillId="0" borderId="12" xfId="0" applyFont="1" applyBorder="1" applyAlignment="1">
      <alignment horizontal="left" vertical="top" wrapText="1"/>
    </xf>
    <xf numFmtId="14" fontId="0" fillId="5" borderId="9" xfId="0" applyNumberFormat="1" applyFill="1" applyBorder="1" applyAlignment="1">
      <alignment horizontal="left" vertical="center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9" fillId="0" borderId="6" xfId="0" applyFont="1" applyBorder="1" applyAlignment="1">
      <alignment horizontal="left" vertical="top" wrapText="1"/>
    </xf>
    <xf numFmtId="0" fontId="8" fillId="0" borderId="1" xfId="0" applyFont="1" applyBorder="1" applyAlignment="1" applyProtection="1">
      <alignment horizontal="left"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28575</xdr:rowOff>
    </xdr:from>
    <xdr:to>
      <xdr:col>0</xdr:col>
      <xdr:colOff>1057275</xdr:colOff>
      <xdr:row>30</xdr:row>
      <xdr:rowOff>47625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0" y="5981700"/>
          <a:ext cx="1057275" cy="70485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GB" sz="1000" b="0" i="0" u="sng" strike="noStrike" baseline="0">
              <a:solidFill>
                <a:srgbClr val="000000"/>
              </a:solidFill>
              <a:latin typeface="Arial"/>
              <a:cs typeface="Arial"/>
            </a:rPr>
            <a:t>Registrars Use</a:t>
          </a: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Receipt No:</a:t>
          </a: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Team No:</a:t>
          </a:r>
        </a:p>
      </xdr:txBody>
    </xdr:sp>
    <xdr:clientData/>
  </xdr:twoCellAnchor>
  <xdr:twoCellAnchor editAs="oneCell">
    <xdr:from>
      <xdr:col>10</xdr:col>
      <xdr:colOff>107951</xdr:colOff>
      <xdr:row>25</xdr:row>
      <xdr:rowOff>86783</xdr:rowOff>
    </xdr:from>
    <xdr:to>
      <xdr:col>11</xdr:col>
      <xdr:colOff>2118</xdr:colOff>
      <xdr:row>30</xdr:row>
      <xdr:rowOff>34151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13951" y="5886450"/>
          <a:ext cx="1809750" cy="825785"/>
        </a:xfrm>
        <a:prstGeom prst="rect">
          <a:avLst/>
        </a:prstGeom>
      </xdr:spPr>
    </xdr:pic>
    <xdr:clientData/>
  </xdr:twoCellAnchor>
  <xdr:twoCellAnchor editAs="oneCell">
    <xdr:from>
      <xdr:col>9</xdr:col>
      <xdr:colOff>342900</xdr:colOff>
      <xdr:row>0</xdr:row>
      <xdr:rowOff>57151</xdr:rowOff>
    </xdr:from>
    <xdr:to>
      <xdr:col>10</xdr:col>
      <xdr:colOff>1763835</xdr:colOff>
      <xdr:row>5</xdr:row>
      <xdr:rowOff>37114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63100" y="57151"/>
          <a:ext cx="2078160" cy="1126138"/>
        </a:xfrm>
        <a:prstGeom prst="rect">
          <a:avLst/>
        </a:prstGeom>
      </xdr:spPr>
    </xdr:pic>
    <xdr:clientData/>
  </xdr:twoCellAnchor>
  <xdr:twoCellAnchor editAs="oneCell">
    <xdr:from>
      <xdr:col>6</xdr:col>
      <xdr:colOff>254001</xdr:colOff>
      <xdr:row>26</xdr:row>
      <xdr:rowOff>95251</xdr:rowOff>
    </xdr:from>
    <xdr:to>
      <xdr:col>10</xdr:col>
      <xdr:colOff>52918</xdr:colOff>
      <xdr:row>29</xdr:row>
      <xdr:rowOff>107990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C7A9DA-F84D-3784-EE00-02925DFEA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059084" y="6085418"/>
          <a:ext cx="2899834" cy="5101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S30"/>
  <sheetViews>
    <sheetView showGridLines="0" tabSelected="1" zoomScale="90" zoomScaleNormal="90" workbookViewId="0">
      <selection activeCell="B5" sqref="B5:D5"/>
    </sheetView>
  </sheetViews>
  <sheetFormatPr defaultRowHeight="15" x14ac:dyDescent="0.25"/>
  <cols>
    <col min="1" max="1" width="21.42578125" customWidth="1"/>
    <col min="2" max="2" width="30" customWidth="1"/>
    <col min="3" max="3" width="11.7109375" customWidth="1"/>
    <col min="4" max="4" width="14.5703125" customWidth="1"/>
    <col min="5" max="5" width="11.140625" customWidth="1"/>
    <col min="6" max="6" width="13.140625" customWidth="1"/>
    <col min="7" max="7" width="14.28515625" customWidth="1"/>
    <col min="8" max="8" width="13" customWidth="1"/>
    <col min="9" max="9" width="9.28515625" customWidth="1"/>
    <col min="10" max="10" width="9.85546875" customWidth="1"/>
    <col min="11" max="11" width="28.7109375" customWidth="1"/>
    <col min="12" max="12" width="3.85546875" customWidth="1"/>
    <col min="13" max="13" width="31.28515625" customWidth="1"/>
    <col min="19" max="21" width="9.140625" customWidth="1"/>
  </cols>
  <sheetData>
    <row r="1" spans="1:19" ht="24.75" customHeight="1" x14ac:dyDescent="0.3">
      <c r="B1" s="30" t="s">
        <v>104</v>
      </c>
      <c r="L1" t="s">
        <v>107</v>
      </c>
    </row>
    <row r="2" spans="1:19" ht="15.75" x14ac:dyDescent="0.25">
      <c r="A2" s="31" t="s">
        <v>0</v>
      </c>
      <c r="D2" s="82">
        <f>Data!B20</f>
        <v>44821</v>
      </c>
      <c r="M2" s="68" t="s">
        <v>7</v>
      </c>
    </row>
    <row r="3" spans="1:19" x14ac:dyDescent="0.25">
      <c r="A3" s="31" t="s">
        <v>101</v>
      </c>
      <c r="M3" s="3" t="s">
        <v>105</v>
      </c>
    </row>
    <row r="4" spans="1:19" ht="15.75" thickBot="1" x14ac:dyDescent="0.3">
      <c r="A4" s="80" t="s">
        <v>103</v>
      </c>
      <c r="M4" s="68" t="s">
        <v>106</v>
      </c>
    </row>
    <row r="5" spans="1:19" ht="18.75" thickBot="1" x14ac:dyDescent="0.3">
      <c r="A5" s="101" t="s">
        <v>1</v>
      </c>
      <c r="B5" s="109"/>
      <c r="C5" s="110"/>
      <c r="D5" s="111"/>
      <c r="E5" s="102" t="s">
        <v>2</v>
      </c>
      <c r="F5" s="112"/>
      <c r="G5" s="113"/>
      <c r="H5" s="113"/>
      <c r="I5" s="114"/>
      <c r="J5" s="59"/>
    </row>
    <row r="6" spans="1:19" ht="12.75" customHeight="1" thickBot="1" x14ac:dyDescent="0.3">
      <c r="A6" s="50"/>
      <c r="B6" s="51"/>
      <c r="C6" s="52"/>
      <c r="D6" s="52"/>
    </row>
    <row r="7" spans="1:19" ht="16.5" customHeight="1" thickBot="1" x14ac:dyDescent="0.3">
      <c r="A7" s="115" t="s">
        <v>4</v>
      </c>
      <c r="B7" s="116"/>
      <c r="C7" s="109"/>
      <c r="D7" s="110"/>
      <c r="E7" s="111"/>
      <c r="G7" s="65" t="s">
        <v>6</v>
      </c>
      <c r="H7" s="117"/>
      <c r="J7" s="100" t="s">
        <v>102</v>
      </c>
    </row>
    <row r="8" spans="1:19" ht="15.75" customHeight="1" thickBot="1" x14ac:dyDescent="0.3">
      <c r="A8" s="99" t="s">
        <v>98</v>
      </c>
      <c r="B8" s="32"/>
      <c r="H8" s="118"/>
      <c r="I8" s="53"/>
      <c r="J8" s="119"/>
      <c r="K8" s="120"/>
      <c r="L8" s="53"/>
      <c r="M8" s="70" t="str">
        <f>IF(AND(B5&lt;&gt;"",$J$8=""),"T2 Sign Off Required","")</f>
        <v/>
      </c>
    </row>
    <row r="9" spans="1:19" ht="39" customHeight="1" thickBot="1" x14ac:dyDescent="0.3">
      <c r="A9" s="33" t="s">
        <v>8</v>
      </c>
      <c r="B9" s="33" t="s">
        <v>9</v>
      </c>
      <c r="C9" s="34" t="s">
        <v>10</v>
      </c>
      <c r="D9" s="34" t="s">
        <v>11</v>
      </c>
      <c r="E9" s="34" t="s">
        <v>12</v>
      </c>
      <c r="F9" s="33" t="s">
        <v>13</v>
      </c>
      <c r="G9" s="35"/>
      <c r="I9" s="53"/>
      <c r="J9" s="121"/>
      <c r="K9" s="121"/>
      <c r="L9" s="53"/>
      <c r="Q9" s="56"/>
      <c r="R9" s="56"/>
      <c r="S9" s="56"/>
    </row>
    <row r="10" spans="1:19" ht="15.75" customHeight="1" thickBot="1" x14ac:dyDescent="0.3">
      <c r="A10" s="24"/>
      <c r="B10" s="15"/>
      <c r="C10" s="25"/>
      <c r="D10" s="83"/>
      <c r="E10" s="16"/>
      <c r="F10" s="123"/>
      <c r="I10" s="53"/>
      <c r="J10" s="66"/>
      <c r="K10" s="53"/>
      <c r="L10" s="53"/>
      <c r="M10" s="70" t="str">
        <f>IF(AND($A10&lt;&gt;"",$C10&lt;&gt;""),IF(OR($C10&lt;Data!$D$23,$C10&gt;Data!$C$23),"Check DOB",""),"")</f>
        <v/>
      </c>
    </row>
    <row r="11" spans="1:19" ht="15.75" customHeight="1" thickBot="1" x14ac:dyDescent="0.3">
      <c r="A11" s="17"/>
      <c r="B11" s="17"/>
      <c r="C11" s="25"/>
      <c r="D11" s="84"/>
      <c r="E11" s="26"/>
      <c r="F11" s="123"/>
      <c r="G11" s="81"/>
      <c r="I11" s="53"/>
      <c r="J11" s="53"/>
      <c r="K11" s="53"/>
      <c r="L11" s="53"/>
      <c r="M11" s="70" t="str">
        <f>IF(AND($A11&lt;&gt;"",$C11&lt;&gt;""),IF(OR($C11&lt;Data!$D$23,$C11&gt;Data!$C$23),"Check DOB",""),"")</f>
        <v/>
      </c>
    </row>
    <row r="12" spans="1:19" ht="15.75" thickBot="1" x14ac:dyDescent="0.3">
      <c r="A12" s="17"/>
      <c r="B12" s="17"/>
      <c r="C12" s="25"/>
      <c r="D12" s="84"/>
      <c r="E12" s="26"/>
      <c r="F12" s="123"/>
      <c r="H12" s="36"/>
      <c r="I12" s="36"/>
      <c r="J12" s="21"/>
      <c r="M12" s="70" t="str">
        <f>IF(AND($A12&lt;&gt;"",$C12&lt;&gt;""),IF(OR($C12&lt;Data!$D$23,$C12&gt;Data!$C$23),"Check DOB",""),"")</f>
        <v/>
      </c>
    </row>
    <row r="13" spans="1:19" ht="15.75" thickBot="1" x14ac:dyDescent="0.3">
      <c r="A13" s="17"/>
      <c r="B13" s="17"/>
      <c r="C13" s="25"/>
      <c r="D13" s="84"/>
      <c r="E13" s="26"/>
      <c r="F13" s="123"/>
      <c r="H13" s="36"/>
      <c r="I13" s="36"/>
      <c r="J13" s="21"/>
      <c r="M13" s="70" t="str">
        <f>IF(AND($A13&lt;&gt;"",$C13&lt;&gt;""),IF(OR($C13&lt;Data!$D$23,$C13&gt;Data!$C$23),"Check DOB",""),"")</f>
        <v/>
      </c>
    </row>
    <row r="14" spans="1:19" ht="15.75" thickBot="1" x14ac:dyDescent="0.3">
      <c r="A14" s="17"/>
      <c r="B14" s="17"/>
      <c r="C14" s="25"/>
      <c r="D14" s="84"/>
      <c r="E14" s="26"/>
      <c r="F14" s="123"/>
      <c r="H14" s="36"/>
      <c r="I14" s="36"/>
      <c r="J14" s="21"/>
      <c r="M14" s="70" t="str">
        <f>IF(AND($A14&lt;&gt;"",$C14&lt;&gt;""),IF(OR($C14&lt;Data!$D$23,$C14&gt;Data!$C$23),"Check DOB",""),"")</f>
        <v/>
      </c>
    </row>
    <row r="15" spans="1:19" ht="15.75" thickBot="1" x14ac:dyDescent="0.3">
      <c r="A15" s="17"/>
      <c r="B15" s="17"/>
      <c r="C15" s="25"/>
      <c r="D15" s="84"/>
      <c r="E15" s="26"/>
      <c r="F15" s="123"/>
      <c r="G15" s="9"/>
      <c r="M15" s="70" t="str">
        <f>IF(AND($A15&lt;&gt;"",$C15&lt;&gt;""),IF(OR($C15&lt;Data!$D$23,$C15&gt;Data!$C$23),"Check DOB",""),"")</f>
        <v/>
      </c>
    </row>
    <row r="16" spans="1:19" ht="15.75" customHeight="1" thickBot="1" x14ac:dyDescent="0.3">
      <c r="A16" s="19"/>
      <c r="B16" s="19"/>
      <c r="C16" s="25"/>
      <c r="D16" s="88"/>
      <c r="E16" s="20"/>
      <c r="F16" s="123"/>
      <c r="G16" s="107" t="s">
        <v>14</v>
      </c>
      <c r="H16" s="107" t="s">
        <v>15</v>
      </c>
      <c r="I16" s="107" t="s">
        <v>16</v>
      </c>
      <c r="J16" s="107" t="s">
        <v>17</v>
      </c>
      <c r="K16" s="107" t="s">
        <v>18</v>
      </c>
      <c r="L16" s="76"/>
      <c r="M16" s="69" t="str">
        <f>IF(AND($A16&lt;&gt;"",$C16&lt;&gt;""),IF(OR($C16&lt;Data!$D$23,$C16&gt;Data!$C$23),"Check DOB",""),"")</f>
        <v/>
      </c>
    </row>
    <row r="17" spans="1:13" ht="36.75" customHeight="1" thickBot="1" x14ac:dyDescent="0.3">
      <c r="A17" s="98" t="s">
        <v>99</v>
      </c>
      <c r="B17" s="37"/>
      <c r="C17" s="38"/>
      <c r="D17" s="39"/>
      <c r="E17" s="39"/>
      <c r="F17" s="40"/>
      <c r="G17" s="108"/>
      <c r="H17" s="108"/>
      <c r="I17" s="108"/>
      <c r="J17" s="108"/>
      <c r="K17" s="108"/>
      <c r="L17" s="76"/>
    </row>
    <row r="18" spans="1:13" ht="18" customHeight="1" thickBot="1" x14ac:dyDescent="0.3">
      <c r="A18" s="27"/>
      <c r="B18" s="27"/>
      <c r="C18" s="54"/>
      <c r="D18" s="85"/>
      <c r="E18" s="27"/>
      <c r="F18" s="124"/>
      <c r="G18" s="22"/>
      <c r="H18" s="18"/>
      <c r="I18" s="64"/>
      <c r="J18" s="64"/>
      <c r="K18" s="72"/>
      <c r="L18" s="77"/>
      <c r="M18" s="70" t="str">
        <f>IF(AND($A18&lt;&gt;"",$C18&lt;&gt;""),IF($C18&gt;Data!$D$23,"Check DOB",IF(OR(G18="",H18=""),"Enter Membership and DBS",IF(AND(J18="Yes (LW)",K18=""),"Please Select Diet",""))),"")</f>
        <v/>
      </c>
    </row>
    <row r="19" spans="1:13" ht="24" customHeight="1" thickBot="1" x14ac:dyDescent="0.3">
      <c r="A19" s="65" t="s">
        <v>97</v>
      </c>
      <c r="B19" s="41"/>
      <c r="C19" s="42"/>
      <c r="D19" s="43"/>
      <c r="E19" s="44"/>
      <c r="F19" s="125"/>
      <c r="G19" s="67" t="s">
        <v>22</v>
      </c>
      <c r="H19" s="35"/>
      <c r="I19" s="35"/>
      <c r="J19" s="35"/>
      <c r="K19" s="35"/>
      <c r="L19" s="35"/>
    </row>
    <row r="20" spans="1:13" ht="15.75" thickBot="1" x14ac:dyDescent="0.3">
      <c r="A20" s="5"/>
      <c r="B20" s="6"/>
      <c r="C20" s="14"/>
      <c r="D20" s="86"/>
      <c r="E20" s="7"/>
      <c r="F20" s="124"/>
      <c r="G20" s="28"/>
      <c r="H20" s="28"/>
      <c r="I20" s="55"/>
      <c r="J20" s="55"/>
      <c r="K20" s="73"/>
      <c r="L20" s="78"/>
      <c r="M20" s="70" t="str">
        <f>IF(AND($A20&lt;&gt;"",$C20&lt;&gt;""),IF($C20&gt;Data!$D$23,"Check DOB",IF(OR(G20="",H20=""),"Enter Membership and DBS",IF(AND(J20="Yes",K20=""),"Please Select Diet",""))),"")</f>
        <v/>
      </c>
    </row>
    <row r="21" spans="1:13" ht="15.75" thickBot="1" x14ac:dyDescent="0.3">
      <c r="A21" s="7"/>
      <c r="B21" s="7"/>
      <c r="C21" s="8"/>
      <c r="D21" s="87"/>
      <c r="E21" s="4"/>
      <c r="F21" s="126"/>
      <c r="G21" s="29"/>
      <c r="H21" s="29"/>
      <c r="I21" s="64"/>
      <c r="J21" s="64"/>
      <c r="K21" s="73"/>
      <c r="L21" s="78"/>
      <c r="M21" s="70" t="str">
        <f>IF(AND($A21&lt;&gt;"",$C21&lt;&gt;""),IF($C21&gt;Data!$D$23,"Check DOB",IF(OR(G21="",H21=""),"Enter Membership and DBS",IF(AND(J21="Yes",K21=""),"Please Select Diet",""))),"")</f>
        <v/>
      </c>
    </row>
    <row r="22" spans="1:13" x14ac:dyDescent="0.25">
      <c r="A22" s="45"/>
      <c r="B22" s="45"/>
      <c r="C22" s="38"/>
      <c r="D22" s="46"/>
      <c r="E22" s="46"/>
      <c r="F22" s="46"/>
      <c r="H22" s="47"/>
      <c r="J22" s="48"/>
      <c r="K22" s="74" t="s">
        <v>25</v>
      </c>
      <c r="L22" s="79"/>
    </row>
    <row r="23" spans="1:13" ht="18.75" thickBot="1" x14ac:dyDescent="0.3">
      <c r="A23" s="99" t="s">
        <v>26</v>
      </c>
      <c r="K23" s="75" t="s">
        <v>27</v>
      </c>
    </row>
    <row r="24" spans="1:13" ht="21" customHeight="1" thickBot="1" x14ac:dyDescent="0.3">
      <c r="A24" s="33" t="s">
        <v>8</v>
      </c>
      <c r="B24" s="33" t="s">
        <v>9</v>
      </c>
      <c r="C24" s="103" t="s">
        <v>28</v>
      </c>
      <c r="D24" s="103"/>
      <c r="E24" s="103" t="s">
        <v>29</v>
      </c>
      <c r="F24" s="103"/>
      <c r="G24" s="103" t="s">
        <v>30</v>
      </c>
      <c r="H24" s="103"/>
    </row>
    <row r="25" spans="1:13" ht="15.75" thickBot="1" x14ac:dyDescent="0.3">
      <c r="A25" s="23"/>
      <c r="B25" s="22"/>
      <c r="C25" s="104"/>
      <c r="D25" s="104"/>
      <c r="E25" s="105"/>
      <c r="F25" s="105"/>
      <c r="G25" s="106"/>
      <c r="H25" s="104"/>
      <c r="M25" s="71" t="str">
        <f>IF(AND($B$5&lt;&gt;"",OR(A25="",B25="",C25="",E25="",G25="")),"Home Contact Details Incomplete","")</f>
        <v/>
      </c>
    </row>
    <row r="26" spans="1:13" x14ac:dyDescent="0.25">
      <c r="B26" s="49"/>
    </row>
    <row r="27" spans="1:13" ht="17.25" customHeight="1" x14ac:dyDescent="0.25"/>
    <row r="28" spans="1:13" x14ac:dyDescent="0.25">
      <c r="A28" s="58"/>
    </row>
    <row r="29" spans="1:13" ht="6.75" customHeight="1" x14ac:dyDescent="0.25"/>
    <row r="30" spans="1:13" x14ac:dyDescent="0.25">
      <c r="A30" s="58"/>
    </row>
  </sheetData>
  <sheetProtection algorithmName="SHA-512" hashValue="zb7U2Pu3QQCokBRnldbnoMbdQTRV42zxo4RnRbG+HX6FXh4Stcca3XEZMvAHpr2XPS01ZJ+SKYo7bydUgp1oLA==" saltValue="qGAxZK4pmt6xeKc6wn9mJA==" spinCount="100000" sheet="1" selectLockedCells="1"/>
  <dataConsolidate/>
  <mergeCells count="18">
    <mergeCell ref="J16:J17"/>
    <mergeCell ref="K16:K17"/>
    <mergeCell ref="I16:I17"/>
    <mergeCell ref="B5:D5"/>
    <mergeCell ref="C7:E7"/>
    <mergeCell ref="F5:I5"/>
    <mergeCell ref="A7:B7"/>
    <mergeCell ref="H7:H8"/>
    <mergeCell ref="G16:G17"/>
    <mergeCell ref="H16:H17"/>
    <mergeCell ref="J8:K8"/>
    <mergeCell ref="J9:K9"/>
    <mergeCell ref="C24:D24"/>
    <mergeCell ref="E24:F24"/>
    <mergeCell ref="G24:H24"/>
    <mergeCell ref="C25:D25"/>
    <mergeCell ref="E25:F25"/>
    <mergeCell ref="G25:H25"/>
  </mergeCells>
  <dataValidations count="11">
    <dataValidation type="list" allowBlank="1" showInputMessage="1" showErrorMessage="1" sqref="I20:J21 I18 L22" xr:uid="{00000000-0002-0000-0000-000000000000}">
      <formula1>YN</formula1>
    </dataValidation>
    <dataValidation type="date" allowBlank="1" showInputMessage="1" showErrorMessage="1" sqref="C17 C22" xr:uid="{00000000-0002-0000-0000-000001000000}">
      <formula1>1</formula1>
      <formula2>55153</formula2>
    </dataValidation>
    <dataValidation type="list" allowBlank="1" showInputMessage="1" showErrorMessage="1" sqref="J18" xr:uid="{00000000-0002-0000-0000-000002000000}">
      <formula1>LW_Catering</formula1>
    </dataValidation>
    <dataValidation type="list" allowBlank="1" showInputMessage="1" showErrorMessage="1" sqref="K18:L18 K20:L21" xr:uid="{00000000-0002-0000-0000-000003000000}">
      <formula1>Diet</formula1>
    </dataValidation>
    <dataValidation type="list" allowBlank="1" showInputMessage="1" showErrorMessage="1" sqref="F10:F16 F18 F20:F21" xr:uid="{00000000-0002-0000-0000-000004000000}">
      <formula1>Transport</formula1>
    </dataValidation>
    <dataValidation type="custom" errorStyle="warning" allowBlank="1" showInputMessage="1" showErrorMessage="1" errorTitle="Phone Number" error="Please check format of phone number._x000a_" promptTitle="Phone Number" prompt="Please enter with a space between the dialing code and number. e.g. 01727 123456" sqref="C25:D25" xr:uid="{00000000-0002-0000-0000-000005000000}">
      <formula1>FIND(" ",C25)</formula1>
    </dataValidation>
    <dataValidation type="custom" errorStyle="warning" allowBlank="1" showInputMessage="1" showErrorMessage="1" errorTitle="Phone number" error="Please check format of phone number." promptTitle="Phone Number" prompt="Please enter with a space between the dialing code and number. e.g. 01727 123456" sqref="E25:F25" xr:uid="{00000000-0002-0000-0000-000006000000}">
      <formula1>FIND(" ",E25)</formula1>
    </dataValidation>
    <dataValidation type="list" allowBlank="1" showInputMessage="1" showErrorMessage="1" promptTitle="Competition Type" prompt="Please choose from the list shown." sqref="C7:E7" xr:uid="{00000000-0002-0000-0000-000007000000}">
      <formula1>comp_type</formula1>
    </dataValidation>
    <dataValidation allowBlank="1" showInputMessage="1" showErrorMessage="1" promptTitle="Team Letter" prompt="If you are entering more than one team please identify each one with a separate letter (i.e. A, B, C etc). Competition Team Numbers will be notified to you." sqref="H7:H8" xr:uid="{00000000-0002-0000-0000-000008000000}"/>
    <dataValidation type="list" allowBlank="1" showInputMessage="1" showErrorMessage="1" promptTitle="District" prompt="For Herfordshire based teams please choose the Scouting District that best fits your home location. For Non-Herts teams, please select 'Other'._x000a_" sqref="F5:I5" xr:uid="{00000000-0002-0000-0000-000009000000}">
      <formula1>District</formula1>
    </dataValidation>
    <dataValidation allowBlank="1" showInputMessage="1" showErrorMessage="1" prompt="Please give the name of the T2 permit holder who has (or will have) assessed this team before the event. See Section 5 of the General Information document." sqref="J8:K8" xr:uid="{89A08796-CC80-4F12-94B7-3CDD32B6BCA8}"/>
  </dataValidations>
  <pageMargins left="0.35433070866141736" right="0.27559055118110237" top="0.55118110236220474" bottom="0.43307086614173229" header="0.15748031496062992" footer="0.19685039370078741"/>
  <pageSetup paperSize="9" scale="79" orientation="landscape" r:id="rId1"/>
  <headerFooter>
    <oddFooter>&amp;R&amp;D &amp;T</oddFooter>
  </headerFooter>
  <ignoredErrors>
    <ignoredError sqref="G19:H19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date" errorStyle="warning" operator="lessThanOrEqual" allowBlank="1" showInputMessage="1" showErrorMessage="1" errorTitle="DOB" error="Walking Leader must be over 18." xr:uid="{00000000-0002-0000-0000-00000B000000}">
          <x14:formula1>
            <xm:f>Data!$D$23</xm:f>
          </x14:formula1>
          <xm:sqref>C18</xm:sqref>
        </x14:dataValidation>
        <x14:dataValidation type="date" errorStyle="warning" operator="lessThan" allowBlank="1" showInputMessage="1" showErrorMessage="1" errorTitle="DOB" error="Supporters should be over 18." xr:uid="{00000000-0002-0000-0000-00000D000000}">
          <x14:formula1>
            <xm:f>Data!D23</xm:f>
          </x14:formula1>
          <xm:sqref>C20</xm:sqref>
        </x14:dataValidation>
        <x14:dataValidation type="date" errorStyle="warning" allowBlank="1" showInputMessage="1" showErrorMessage="1" errorTitle="Check DOB" error="Competitors must be between 13 1/2 and 18 at the date of the competition." xr:uid="{0DAA62C0-A0A4-403C-B0C7-2133C37E7C3D}">
          <x14:formula1>
            <xm:f>Data!$D$23</xm:f>
          </x14:formula1>
          <x14:formula2>
            <xm:f>Data!$C$23</xm:f>
          </x14:formula2>
          <xm:sqref>C10:C16</xm:sqref>
        </x14:dataValidation>
        <x14:dataValidation type="date" errorStyle="warning" operator="lessThan" allowBlank="1" showInputMessage="1" showErrorMessage="1" errorTitle="DOB" error="Supporters should be over 18." xr:uid="{F71BF0BF-A10C-4A8E-A79B-9B4325B353F8}">
          <x14:formula1>
            <xm:f>Data!$D$23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T72"/>
  <sheetViews>
    <sheetView workbookViewId="0">
      <selection activeCell="A18" sqref="A18"/>
    </sheetView>
  </sheetViews>
  <sheetFormatPr defaultRowHeight="15" x14ac:dyDescent="0.25"/>
  <cols>
    <col min="1" max="1" width="19.7109375" customWidth="1"/>
    <col min="2" max="2" width="18.7109375" customWidth="1"/>
    <col min="3" max="3" width="12" customWidth="1"/>
    <col min="4" max="4" width="14.7109375" customWidth="1"/>
    <col min="5" max="5" width="12.7109375" customWidth="1"/>
    <col min="6" max="6" width="13.85546875" customWidth="1"/>
    <col min="7" max="7" width="12" customWidth="1"/>
    <col min="8" max="8" width="13.85546875" customWidth="1"/>
    <col min="9" max="9" width="10.140625" customWidth="1"/>
    <col min="11" max="14" width="11.140625" customWidth="1"/>
  </cols>
  <sheetData>
    <row r="1" spans="1:20" x14ac:dyDescent="0.25">
      <c r="A1" s="61" t="s">
        <v>31</v>
      </c>
      <c r="B1" s="61" t="s">
        <v>8</v>
      </c>
      <c r="C1" s="61" t="s">
        <v>9</v>
      </c>
      <c r="D1" s="61" t="s">
        <v>32</v>
      </c>
      <c r="E1" s="61" t="s">
        <v>33</v>
      </c>
      <c r="F1" s="61" t="s">
        <v>34</v>
      </c>
      <c r="G1" s="61" t="s">
        <v>35</v>
      </c>
      <c r="H1" s="61" t="s">
        <v>36</v>
      </c>
      <c r="I1" s="61" t="s">
        <v>37</v>
      </c>
      <c r="J1" s="90" t="s">
        <v>38</v>
      </c>
      <c r="K1" s="61" t="s">
        <v>39</v>
      </c>
      <c r="L1" s="61" t="s">
        <v>40</v>
      </c>
      <c r="M1" s="61" t="s">
        <v>41</v>
      </c>
      <c r="N1" s="61" t="s">
        <v>42</v>
      </c>
      <c r="O1" s="62" t="s">
        <v>43</v>
      </c>
      <c r="P1" s="61" t="s">
        <v>44</v>
      </c>
      <c r="Q1" s="63" t="s">
        <v>45</v>
      </c>
    </row>
    <row r="2" spans="1:20" x14ac:dyDescent="0.25">
      <c r="A2" s="11" t="str">
        <f>C2&amp;B2&amp;D2</f>
        <v>Blank_Row</v>
      </c>
      <c r="B2" s="2" t="str">
        <f>PROPER(Team!A10)</f>
        <v/>
      </c>
      <c r="C2" s="11" t="str">
        <f>IF(Team!$B10="","Blank_Row",PROPER(Team!$B10))</f>
        <v>Blank_Row</v>
      </c>
      <c r="D2" s="13" t="str">
        <f>IF(Team!C10="","",Team!C10)</f>
        <v/>
      </c>
      <c r="E2" s="2" t="str">
        <f>IF(Team!D10="","",Team!D10)</f>
        <v/>
      </c>
      <c r="F2" s="2" t="str">
        <f>IF(Team!E10="","",Team!E10)</f>
        <v/>
      </c>
      <c r="G2" s="122" t="str">
        <f>IF(Team!F10="","",Team!F10)</f>
        <v/>
      </c>
      <c r="H2" s="92"/>
      <c r="I2" s="92"/>
      <c r="J2" s="92"/>
      <c r="K2" s="93"/>
      <c r="L2" s="93"/>
      <c r="M2" s="93"/>
      <c r="N2" s="93"/>
      <c r="O2" s="93"/>
      <c r="P2" s="11">
        <v>1</v>
      </c>
      <c r="Q2" s="10">
        <f>Team!$A$30</f>
        <v>0</v>
      </c>
      <c r="R2" t="s">
        <v>46</v>
      </c>
    </row>
    <row r="3" spans="1:20" x14ac:dyDescent="0.25">
      <c r="A3" s="11" t="str">
        <f t="shared" ref="A3:A12" si="0">C3&amp;B3&amp;D3</f>
        <v>Blank_Row</v>
      </c>
      <c r="B3" s="2" t="str">
        <f>PROPER(Team!A11)</f>
        <v/>
      </c>
      <c r="C3" s="11" t="str">
        <f>IF(Team!$B11="","Blank_Row",PROPER(Team!$B11))</f>
        <v>Blank_Row</v>
      </c>
      <c r="D3" s="13" t="str">
        <f>IF(Team!C11="","",Team!C11)</f>
        <v/>
      </c>
      <c r="E3" s="2" t="str">
        <f>IF(Team!D11="","",Team!D11)</f>
        <v/>
      </c>
      <c r="F3" s="2" t="str">
        <f>IF(Team!E11="","",Team!E11)</f>
        <v/>
      </c>
      <c r="G3" s="122" t="str">
        <f>IF(Team!F11="","",Team!F11)</f>
        <v/>
      </c>
      <c r="H3" s="92"/>
      <c r="I3" s="92"/>
      <c r="J3" s="92"/>
      <c r="K3" s="93"/>
      <c r="L3" s="93"/>
      <c r="M3" s="93"/>
      <c r="N3" s="93"/>
      <c r="O3" s="93"/>
      <c r="P3" s="11">
        <v>1</v>
      </c>
      <c r="Q3" s="10">
        <f>Team!$A$30</f>
        <v>0</v>
      </c>
      <c r="R3" t="s">
        <v>46</v>
      </c>
    </row>
    <row r="4" spans="1:20" x14ac:dyDescent="0.25">
      <c r="A4" s="11" t="str">
        <f t="shared" si="0"/>
        <v>Blank_Row</v>
      </c>
      <c r="B4" s="2" t="str">
        <f>PROPER(Team!A12)</f>
        <v/>
      </c>
      <c r="C4" s="11" t="str">
        <f>IF(Team!$B12="","Blank_Row",PROPER(Team!$B12))</f>
        <v>Blank_Row</v>
      </c>
      <c r="D4" s="13" t="str">
        <f>IF(Team!C12="","",Team!C12)</f>
        <v/>
      </c>
      <c r="E4" s="2" t="str">
        <f>IF(Team!D12="","",Team!D12)</f>
        <v/>
      </c>
      <c r="F4" s="2" t="str">
        <f>IF(Team!E12="","",Team!E12)</f>
        <v/>
      </c>
      <c r="G4" s="122" t="str">
        <f>IF(Team!F12="","",Team!F12)</f>
        <v/>
      </c>
      <c r="H4" s="92"/>
      <c r="I4" s="92"/>
      <c r="J4" s="92"/>
      <c r="K4" s="93"/>
      <c r="L4" s="93"/>
      <c r="M4" s="93"/>
      <c r="N4" s="93"/>
      <c r="O4" s="93"/>
      <c r="P4" s="11">
        <v>1</v>
      </c>
      <c r="Q4" s="10">
        <f>Team!$A$30</f>
        <v>0</v>
      </c>
      <c r="R4" t="s">
        <v>46</v>
      </c>
    </row>
    <row r="5" spans="1:20" x14ac:dyDescent="0.25">
      <c r="A5" s="11" t="str">
        <f t="shared" si="0"/>
        <v>Blank_Row</v>
      </c>
      <c r="B5" s="2" t="str">
        <f>PROPER(Team!A13)</f>
        <v/>
      </c>
      <c r="C5" s="11" t="str">
        <f>IF(Team!$B13="","Blank_Row",PROPER(Team!$B13))</f>
        <v>Blank_Row</v>
      </c>
      <c r="D5" s="13" t="str">
        <f>IF(Team!C13="","",Team!C13)</f>
        <v/>
      </c>
      <c r="E5" s="2" t="str">
        <f>IF(Team!D13="","",Team!D13)</f>
        <v/>
      </c>
      <c r="F5" s="2" t="str">
        <f>IF(Team!E13="","",Team!E13)</f>
        <v/>
      </c>
      <c r="G5" s="122" t="str">
        <f>IF(Team!F13="","",Team!F13)</f>
        <v/>
      </c>
      <c r="H5" s="92"/>
      <c r="I5" s="92"/>
      <c r="J5" s="92"/>
      <c r="K5" s="93"/>
      <c r="L5" s="93"/>
      <c r="M5" s="93"/>
      <c r="N5" s="93"/>
      <c r="O5" s="93"/>
      <c r="P5" s="11">
        <v>1</v>
      </c>
      <c r="Q5" s="10">
        <f>Team!$A$30</f>
        <v>0</v>
      </c>
      <c r="R5" t="s">
        <v>46</v>
      </c>
    </row>
    <row r="6" spans="1:20" x14ac:dyDescent="0.25">
      <c r="A6" s="11" t="str">
        <f t="shared" si="0"/>
        <v>Blank_Row</v>
      </c>
      <c r="B6" s="2" t="str">
        <f>PROPER(Team!A14)</f>
        <v/>
      </c>
      <c r="C6" s="11" t="str">
        <f>IF(Team!$B14="","Blank_Row",PROPER(Team!$B14))</f>
        <v>Blank_Row</v>
      </c>
      <c r="D6" s="13" t="str">
        <f>IF(Team!C14="","",Team!C14)</f>
        <v/>
      </c>
      <c r="E6" s="2" t="str">
        <f>IF(Team!D14="","",Team!D14)</f>
        <v/>
      </c>
      <c r="F6" s="2" t="str">
        <f>IF(Team!E14="","",Team!E14)</f>
        <v/>
      </c>
      <c r="G6" s="122" t="str">
        <f>IF(Team!F14="","",Team!F14)</f>
        <v/>
      </c>
      <c r="H6" s="92"/>
      <c r="I6" s="92"/>
      <c r="J6" s="92"/>
      <c r="K6" s="93"/>
      <c r="L6" s="93"/>
      <c r="M6" s="93"/>
      <c r="N6" s="93"/>
      <c r="O6" s="93"/>
      <c r="P6" s="11">
        <v>1</v>
      </c>
      <c r="Q6" s="10">
        <f>Team!$A$30</f>
        <v>0</v>
      </c>
      <c r="R6" t="s">
        <v>46</v>
      </c>
    </row>
    <row r="7" spans="1:20" x14ac:dyDescent="0.25">
      <c r="A7" s="11" t="str">
        <f t="shared" si="0"/>
        <v>Blank_Row</v>
      </c>
      <c r="B7" s="2" t="str">
        <f>PROPER(Team!A15)</f>
        <v/>
      </c>
      <c r="C7" s="11" t="str">
        <f>IF(Team!$B15="","Blank_Row",PROPER(Team!$B15))</f>
        <v>Blank_Row</v>
      </c>
      <c r="D7" s="13" t="str">
        <f>IF(Team!C15="","",Team!C15)</f>
        <v/>
      </c>
      <c r="E7" s="2" t="str">
        <f>IF(Team!D15="","",Team!D15)</f>
        <v/>
      </c>
      <c r="F7" s="2" t="str">
        <f>IF(Team!E15="","",Team!E15)</f>
        <v/>
      </c>
      <c r="G7" s="122" t="str">
        <f>IF(Team!F15="","",Team!F15)</f>
        <v/>
      </c>
      <c r="H7" s="92"/>
      <c r="I7" s="92"/>
      <c r="J7" s="92"/>
      <c r="K7" s="93"/>
      <c r="L7" s="93"/>
      <c r="M7" s="93"/>
      <c r="N7" s="93"/>
      <c r="O7" s="93"/>
      <c r="P7" s="11">
        <v>1</v>
      </c>
      <c r="Q7" s="10">
        <f>Team!$A$30</f>
        <v>0</v>
      </c>
      <c r="R7" t="s">
        <v>46</v>
      </c>
    </row>
    <row r="8" spans="1:20" x14ac:dyDescent="0.25">
      <c r="A8" s="11" t="str">
        <f t="shared" si="0"/>
        <v>Blank_Row</v>
      </c>
      <c r="B8" s="2" t="str">
        <f>PROPER(Team!A16)</f>
        <v/>
      </c>
      <c r="C8" s="11" t="str">
        <f>IF(Team!$B16="","Blank_Row",PROPER(Team!$B16))</f>
        <v>Blank_Row</v>
      </c>
      <c r="D8" s="13" t="str">
        <f>IF(Team!C16="","",Team!C16)</f>
        <v/>
      </c>
      <c r="E8" s="2" t="str">
        <f>IF(Team!D16="","",Team!D16)</f>
        <v/>
      </c>
      <c r="F8" s="2" t="str">
        <f>IF(Team!E16="","",Team!E16)</f>
        <v/>
      </c>
      <c r="G8" s="122" t="str">
        <f>IF(Team!F16="","",Team!F16)</f>
        <v/>
      </c>
      <c r="H8" s="92"/>
      <c r="I8" s="92"/>
      <c r="J8" s="92"/>
      <c r="K8" s="94"/>
      <c r="L8" s="94"/>
      <c r="M8" s="94"/>
      <c r="N8" s="94"/>
      <c r="O8" s="94"/>
      <c r="P8" s="11">
        <v>1</v>
      </c>
      <c r="Q8" s="10">
        <f>Team!$A$30</f>
        <v>0</v>
      </c>
      <c r="R8" t="s">
        <v>46</v>
      </c>
    </row>
    <row r="9" spans="1:20" x14ac:dyDescent="0.25">
      <c r="A9" s="11" t="str">
        <f t="shared" si="0"/>
        <v>Blank_Row</v>
      </c>
      <c r="B9" s="2" t="str">
        <f>PROPER(Team!A18)</f>
        <v/>
      </c>
      <c r="C9" s="11" t="str">
        <f>IF(Team!$B18="","Blank_Row",PROPER(Team!$B18))</f>
        <v>Blank_Row</v>
      </c>
      <c r="D9" s="13" t="str">
        <f>IF(Team!C18="","",Team!C18)</f>
        <v/>
      </c>
      <c r="E9" s="2" t="str">
        <f>IF(Team!D18="","",Team!D18)</f>
        <v/>
      </c>
      <c r="F9" s="2" t="str">
        <f>IF(Team!E18="","",Team!E18)</f>
        <v/>
      </c>
      <c r="G9" s="13" t="str">
        <f>IF(Team!F17="","",Team!F17)</f>
        <v/>
      </c>
      <c r="H9" s="13" t="str">
        <f>IF(Team!G18="","",Team!G18)</f>
        <v/>
      </c>
      <c r="I9" s="13" t="str">
        <f>IF(Team!H18="","",Team!H18)</f>
        <v/>
      </c>
      <c r="J9" s="13" t="str">
        <f>IF(Team!I18="","",Team!I18)</f>
        <v/>
      </c>
      <c r="K9" s="13" t="str">
        <f>IF(Team!J18="","",Team!J18)</f>
        <v/>
      </c>
      <c r="L9" s="13" t="str">
        <f>IF(Team!K18="","",Team!K18)</f>
        <v/>
      </c>
      <c r="M9" s="91"/>
      <c r="N9" s="91"/>
      <c r="O9" s="91"/>
      <c r="P9" s="11">
        <v>1</v>
      </c>
      <c r="Q9" s="10">
        <f>Team!$A$30</f>
        <v>0</v>
      </c>
      <c r="R9" t="s">
        <v>47</v>
      </c>
    </row>
    <row r="10" spans="1:20" x14ac:dyDescent="0.25">
      <c r="A10" s="11" t="str">
        <f t="shared" si="0"/>
        <v>Blank_Row</v>
      </c>
      <c r="B10" s="2" t="str">
        <f>PROPER(Team!A20)</f>
        <v/>
      </c>
      <c r="C10" s="11" t="str">
        <f>IF(Team!$B20="","Blank_Row",PROPER(Team!$B20))</f>
        <v>Blank_Row</v>
      </c>
      <c r="D10" s="13" t="str">
        <f>IF(Team!C20="","",Team!C20)</f>
        <v/>
      </c>
      <c r="E10" s="2" t="str">
        <f>IF(Team!D20="","",Team!D20)</f>
        <v/>
      </c>
      <c r="F10" s="2" t="str">
        <f>IF(Team!E20="","",Team!E20)</f>
        <v/>
      </c>
      <c r="G10" s="13" t="str">
        <f>IF(Team!F20="","",Team!F20)</f>
        <v/>
      </c>
      <c r="H10" s="13" t="str">
        <f>IF(Team!G20="","",Team!G20)</f>
        <v/>
      </c>
      <c r="I10" s="13" t="str">
        <f>IF(Team!H20="","",Team!H20)</f>
        <v/>
      </c>
      <c r="J10" s="13" t="str">
        <f>IF(Team!I20="","",Team!I20)</f>
        <v/>
      </c>
      <c r="K10" s="13" t="str">
        <f>IF(Team!J20="","",Team!J20)</f>
        <v/>
      </c>
      <c r="L10" s="13" t="str">
        <f>IF(Team!K20="","",Team!K20)</f>
        <v/>
      </c>
      <c r="M10" s="91"/>
      <c r="N10" s="91"/>
      <c r="O10" s="91"/>
      <c r="P10" s="11">
        <v>2</v>
      </c>
      <c r="Q10" s="10">
        <f>Team!$A$30</f>
        <v>0</v>
      </c>
      <c r="R10" t="s">
        <v>48</v>
      </c>
    </row>
    <row r="11" spans="1:20" x14ac:dyDescent="0.25">
      <c r="A11" s="11" t="str">
        <f t="shared" si="0"/>
        <v>Blank_Row</v>
      </c>
      <c r="B11" s="2" t="str">
        <f>PROPER(Team!A21)</f>
        <v/>
      </c>
      <c r="C11" s="11" t="str">
        <f>IF(Team!$B21="","Blank_Row",PROPER(Team!$B21))</f>
        <v>Blank_Row</v>
      </c>
      <c r="D11" s="13" t="str">
        <f>IF(Team!C21="","",Team!C21)</f>
        <v/>
      </c>
      <c r="E11" s="2" t="str">
        <f>IF(Team!D21="","",Team!D21)</f>
        <v/>
      </c>
      <c r="F11" s="2" t="str">
        <f>IF(Team!E21="","",Team!E21)</f>
        <v/>
      </c>
      <c r="G11" s="13" t="str">
        <f>IF(Team!F21="","",Team!F21)</f>
        <v/>
      </c>
      <c r="H11" s="13" t="str">
        <f>IF(Team!G21="","",Team!G21)</f>
        <v/>
      </c>
      <c r="I11" s="13" t="str">
        <f>IF(Team!H21="","",Team!H21)</f>
        <v/>
      </c>
      <c r="J11" s="13" t="str">
        <f>IF(Team!I21="","",Team!I21)</f>
        <v/>
      </c>
      <c r="K11" s="13" t="str">
        <f>IF(Team!J21="","",Team!J21)</f>
        <v/>
      </c>
      <c r="L11" s="13" t="str">
        <f>IF(Team!K21="","",Team!K21)</f>
        <v/>
      </c>
      <c r="M11" s="91"/>
      <c r="N11" s="91"/>
      <c r="O11" s="91"/>
      <c r="P11" s="11">
        <v>2</v>
      </c>
      <c r="Q11" s="10">
        <f>Team!$A$30</f>
        <v>0</v>
      </c>
      <c r="R11" t="s">
        <v>48</v>
      </c>
    </row>
    <row r="12" spans="1:20" x14ac:dyDescent="0.25">
      <c r="A12" s="11" t="str">
        <f t="shared" si="0"/>
        <v>23377</v>
      </c>
      <c r="B12" s="2" t="str">
        <f>PROPER(Team!A25)</f>
        <v/>
      </c>
      <c r="C12" s="11" t="str">
        <f>PROPER(Team!$B25)</f>
        <v/>
      </c>
      <c r="D12" s="13">
        <v>23377</v>
      </c>
      <c r="E12" s="95"/>
      <c r="F12" s="96"/>
      <c r="G12" s="96"/>
      <c r="H12" s="96"/>
      <c r="I12" s="96"/>
      <c r="J12" s="96"/>
      <c r="K12" s="96"/>
      <c r="L12" s="97"/>
      <c r="M12" s="12">
        <f>Team!C25</f>
        <v>0</v>
      </c>
      <c r="N12" s="12">
        <f>Team!E25</f>
        <v>0</v>
      </c>
      <c r="O12" s="60">
        <f>Team!G25</f>
        <v>0</v>
      </c>
      <c r="P12" s="11">
        <v>99</v>
      </c>
      <c r="Q12" s="10">
        <f>Team!$A$30</f>
        <v>0</v>
      </c>
      <c r="R12" s="57" t="s">
        <v>49</v>
      </c>
      <c r="S12" s="1"/>
      <c r="T12" s="1"/>
    </row>
    <row r="15" spans="1:20" x14ac:dyDescent="0.25">
      <c r="A15" s="61" t="s">
        <v>50</v>
      </c>
      <c r="B15" s="61" t="s">
        <v>51</v>
      </c>
      <c r="C15" s="61" t="s">
        <v>52</v>
      </c>
      <c r="D15" s="61" t="s">
        <v>53</v>
      </c>
      <c r="E15" s="61" t="s">
        <v>54</v>
      </c>
      <c r="F15" s="61" t="s">
        <v>55</v>
      </c>
      <c r="G15" s="61" t="s">
        <v>100</v>
      </c>
    </row>
    <row r="16" spans="1:20" x14ac:dyDescent="0.25">
      <c r="A16" s="11">
        <f>Team!$A$30</f>
        <v>0</v>
      </c>
      <c r="B16" s="11" t="str">
        <f>Team!B5&amp;" "&amp;Team!H7</f>
        <v xml:space="preserve"> </v>
      </c>
      <c r="C16" s="11">
        <f>Team!F5</f>
        <v>0</v>
      </c>
      <c r="D16" s="11" t="e">
        <f>VLOOKUP(Team!$C$7,$B$26:$D$31,2,FALSE)</f>
        <v>#N/A</v>
      </c>
      <c r="E16" s="11" t="e">
        <f>VLOOKUP(Team!$C$7,$B$26:$D$31,3,FALSE)</f>
        <v>#N/A</v>
      </c>
      <c r="F16" s="11">
        <f>Team!A28</f>
        <v>0</v>
      </c>
      <c r="G16" s="11">
        <f>Team!$J$8</f>
        <v>0</v>
      </c>
    </row>
    <row r="19" spans="1:10" ht="15.75" thickBot="1" x14ac:dyDescent="0.3">
      <c r="J19" t="s">
        <v>56</v>
      </c>
    </row>
    <row r="20" spans="1:10" ht="15.75" thickBot="1" x14ac:dyDescent="0.3">
      <c r="A20" s="3" t="s">
        <v>57</v>
      </c>
      <c r="B20" s="89">
        <v>44821</v>
      </c>
    </row>
    <row r="22" spans="1:10" ht="15.75" thickBot="1" x14ac:dyDescent="0.3">
      <c r="A22" s="3" t="s">
        <v>58</v>
      </c>
      <c r="B22" t="s">
        <v>59</v>
      </c>
      <c r="C22" t="s">
        <v>60</v>
      </c>
      <c r="D22" t="s">
        <v>61</v>
      </c>
    </row>
    <row r="23" spans="1:10" ht="15.75" thickBot="1" x14ac:dyDescent="0.3">
      <c r="B23" s="89">
        <v>44848</v>
      </c>
      <c r="C23" s="1">
        <f>comp_date-(365.25*13.5)</f>
        <v>39917.125</v>
      </c>
      <c r="D23" s="1">
        <f>comp_date-(365.25*18)</f>
        <v>38273.5</v>
      </c>
    </row>
    <row r="25" spans="1:10" x14ac:dyDescent="0.25">
      <c r="A25" s="3" t="s">
        <v>62</v>
      </c>
      <c r="B25" t="s">
        <v>63</v>
      </c>
      <c r="C25" t="s">
        <v>53</v>
      </c>
      <c r="D25" t="s">
        <v>64</v>
      </c>
    </row>
    <row r="26" spans="1:10" x14ac:dyDescent="0.25">
      <c r="B26" t="s">
        <v>65</v>
      </c>
      <c r="C26">
        <v>1</v>
      </c>
      <c r="D26" t="s">
        <v>66</v>
      </c>
    </row>
    <row r="27" spans="1:10" x14ac:dyDescent="0.25">
      <c r="B27" t="s">
        <v>5</v>
      </c>
      <c r="C27">
        <v>2</v>
      </c>
      <c r="D27" t="s">
        <v>66</v>
      </c>
    </row>
    <row r="28" spans="1:10" x14ac:dyDescent="0.25">
      <c r="B28" t="s">
        <v>54</v>
      </c>
      <c r="C28">
        <v>1</v>
      </c>
      <c r="D28" t="s">
        <v>67</v>
      </c>
    </row>
    <row r="29" spans="1:10" x14ac:dyDescent="0.25">
      <c r="B29" t="s">
        <v>68</v>
      </c>
      <c r="C29">
        <v>2</v>
      </c>
      <c r="D29" t="s">
        <v>67</v>
      </c>
    </row>
    <row r="33" spans="1:3" x14ac:dyDescent="0.25">
      <c r="A33" s="3" t="s">
        <v>69</v>
      </c>
      <c r="C33" t="s">
        <v>70</v>
      </c>
    </row>
    <row r="34" spans="1:3" x14ac:dyDescent="0.25">
      <c r="B34" t="s">
        <v>23</v>
      </c>
    </row>
    <row r="35" spans="1:3" x14ac:dyDescent="0.25">
      <c r="B35" t="s">
        <v>19</v>
      </c>
    </row>
    <row r="38" spans="1:3" x14ac:dyDescent="0.25">
      <c r="A38" s="3" t="s">
        <v>52</v>
      </c>
      <c r="C38" t="s">
        <v>52</v>
      </c>
    </row>
    <row r="39" spans="1:3" x14ac:dyDescent="0.25">
      <c r="B39" t="s">
        <v>71</v>
      </c>
    </row>
    <row r="40" spans="1:3" x14ac:dyDescent="0.25">
      <c r="B40" t="s">
        <v>72</v>
      </c>
    </row>
    <row r="41" spans="1:3" x14ac:dyDescent="0.25">
      <c r="B41" t="s">
        <v>73</v>
      </c>
    </row>
    <row r="42" spans="1:3" x14ac:dyDescent="0.25">
      <c r="B42" t="s">
        <v>3</v>
      </c>
    </row>
    <row r="43" spans="1:3" x14ac:dyDescent="0.25">
      <c r="B43" t="s">
        <v>74</v>
      </c>
    </row>
    <row r="44" spans="1:3" x14ac:dyDescent="0.25">
      <c r="B44" t="s">
        <v>75</v>
      </c>
    </row>
    <row r="45" spans="1:3" x14ac:dyDescent="0.25">
      <c r="B45" t="s">
        <v>76</v>
      </c>
    </row>
    <row r="46" spans="1:3" x14ac:dyDescent="0.25">
      <c r="B46" t="s">
        <v>77</v>
      </c>
    </row>
    <row r="47" spans="1:3" x14ac:dyDescent="0.25">
      <c r="B47" t="s">
        <v>78</v>
      </c>
    </row>
    <row r="48" spans="1:3" x14ac:dyDescent="0.25">
      <c r="B48" t="s">
        <v>79</v>
      </c>
    </row>
    <row r="49" spans="1:4" x14ac:dyDescent="0.25">
      <c r="B49" t="s">
        <v>80</v>
      </c>
    </row>
    <row r="50" spans="1:4" x14ac:dyDescent="0.25">
      <c r="B50" t="s">
        <v>81</v>
      </c>
    </row>
    <row r="51" spans="1:4" x14ac:dyDescent="0.25">
      <c r="B51" t="s">
        <v>82</v>
      </c>
    </row>
    <row r="52" spans="1:4" x14ac:dyDescent="0.25">
      <c r="B52" t="s">
        <v>83</v>
      </c>
    </row>
    <row r="53" spans="1:4" x14ac:dyDescent="0.25">
      <c r="B53" t="s">
        <v>84</v>
      </c>
    </row>
    <row r="54" spans="1:4" x14ac:dyDescent="0.25">
      <c r="B54" t="s">
        <v>85</v>
      </c>
    </row>
    <row r="55" spans="1:4" x14ac:dyDescent="0.25">
      <c r="B55" t="s">
        <v>86</v>
      </c>
    </row>
    <row r="56" spans="1:4" x14ac:dyDescent="0.25">
      <c r="B56" t="s">
        <v>87</v>
      </c>
    </row>
    <row r="57" spans="1:4" x14ac:dyDescent="0.25">
      <c r="B57" t="s">
        <v>88</v>
      </c>
    </row>
    <row r="59" spans="1:4" x14ac:dyDescent="0.25">
      <c r="A59" s="3" t="s">
        <v>89</v>
      </c>
      <c r="D59" t="s">
        <v>90</v>
      </c>
    </row>
    <row r="60" spans="1:4" x14ac:dyDescent="0.25">
      <c r="B60" t="s">
        <v>19</v>
      </c>
    </row>
    <row r="61" spans="1:4" x14ac:dyDescent="0.25">
      <c r="B61" t="s">
        <v>20</v>
      </c>
    </row>
    <row r="63" spans="1:4" x14ac:dyDescent="0.25">
      <c r="A63" s="3" t="s">
        <v>91</v>
      </c>
    </row>
    <row r="64" spans="1:4" x14ac:dyDescent="0.25">
      <c r="B64" t="s">
        <v>92</v>
      </c>
    </row>
    <row r="65" spans="1:2" x14ac:dyDescent="0.25">
      <c r="B65" t="s">
        <v>93</v>
      </c>
    </row>
    <row r="66" spans="1:2" x14ac:dyDescent="0.25">
      <c r="B66" t="s">
        <v>21</v>
      </c>
    </row>
    <row r="67" spans="1:2" x14ac:dyDescent="0.25">
      <c r="B67" t="s">
        <v>24</v>
      </c>
    </row>
    <row r="68" spans="1:2" x14ac:dyDescent="0.25">
      <c r="B68" t="s">
        <v>66</v>
      </c>
    </row>
    <row r="70" spans="1:2" x14ac:dyDescent="0.25">
      <c r="A70" s="3" t="s">
        <v>94</v>
      </c>
    </row>
    <row r="71" spans="1:2" x14ac:dyDescent="0.25">
      <c r="B71" t="s">
        <v>95</v>
      </c>
    </row>
    <row r="72" spans="1:2" x14ac:dyDescent="0.25">
      <c r="B72" t="s">
        <v>96</v>
      </c>
    </row>
  </sheetData>
  <sheetProtection algorithmName="SHA-512" hashValue="sx/PedrKFZ6DnpY3WwedPgJkoIk1iRYpzKLbszAkHFy7FQR6WaTvO4KpOHRUXZa2vNoCA2A7TLMQpoSUVE6Hsw==" saltValue="HR4M1tdFD1tQ8N9tns44Qw==" spinCount="100000" sheet="1" selectLockedCells="1"/>
  <pageMargins left="0.35433070866141703" right="0.27559055118110198" top="0.55118110236220497" bottom="0.43307086614173201" header="0.15748031496063" footer="0.196850393700787"/>
  <pageSetup paperSize="9" orientation="landscape" cellComments="atEnd" r:id="rId1"/>
  <ignoredErrors>
    <ignoredError sqref="D11:F11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EF9A29A0F06646A03FB8B2AC9D351B" ma:contentTypeVersion="4" ma:contentTypeDescription="Create a new document." ma:contentTypeScope="" ma:versionID="d91235cbfcc858d82aebb708ad6b33c3">
  <xsd:schema xmlns:xsd="http://www.w3.org/2001/XMLSchema" xmlns:xs="http://www.w3.org/2001/XMLSchema" xmlns:p="http://schemas.microsoft.com/office/2006/metadata/properties" xmlns:ns2="6e620101-b500-4b9b-b2ff-9afacfd9d2a6" targetNamespace="http://schemas.microsoft.com/office/2006/metadata/properties" ma:root="true" ma:fieldsID="102f09237cc0318a4bf8bdf394a935c9" ns2:_="">
    <xsd:import namespace="6e620101-b500-4b9b-b2ff-9afacfd9d2a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620101-b500-4b9b-b2ff-9afacfd9d2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7E007A-F93D-4635-B412-7E6C98FD19A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8845FB2-9B5F-4004-8339-7BB6043A6A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72085A-DF5A-4AE0-9880-6F28302E5E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620101-b500-4b9b-b2ff-9afacfd9d2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10</vt:i4>
      </vt:variant>
    </vt:vector>
  </HeadingPairs>
  <TitlesOfParts>
    <vt:vector size="12" baseType="lpstr">
      <vt:lpstr>Team</vt:lpstr>
      <vt:lpstr>Data</vt:lpstr>
      <vt:lpstr>comp_date</vt:lpstr>
      <vt:lpstr>comp_type</vt:lpstr>
      <vt:lpstr>Diet</vt:lpstr>
      <vt:lpstr>District</vt:lpstr>
      <vt:lpstr>LW_Catering</vt:lpstr>
      <vt:lpstr>Data!Print_Area</vt:lpstr>
      <vt:lpstr>Team!Print_Area</vt:lpstr>
      <vt:lpstr>Transport</vt:lpstr>
      <vt:lpstr>Vegetarian</vt:lpstr>
      <vt:lpstr>YN</vt:lpstr>
    </vt:vector>
  </TitlesOfParts>
  <Manager/>
  <Company>MESH Computers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Hubbard</dc:creator>
  <cp:keywords/>
  <dc:description/>
  <cp:lastModifiedBy>mark hubbard</cp:lastModifiedBy>
  <cp:revision/>
  <dcterms:created xsi:type="dcterms:W3CDTF">2015-06-07T14:11:21Z</dcterms:created>
  <dcterms:modified xsi:type="dcterms:W3CDTF">2022-08-21T15:54:19Z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0x0101002CEF9A29A0F06646A03FB8B2AC9D351B</vt:lpwstr>
  </property>
</Properties>
</file>